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63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  <c r="D10"/>
  <c r="A3"/>
  <c r="D8"/>
  <c r="E13"/>
  <c r="F2"/>
  <c r="F7"/>
  <c r="A8"/>
  <c r="A13"/>
  <c r="A4"/>
  <c r="F11"/>
  <c r="F13"/>
  <c r="A2"/>
  <c r="D5"/>
  <c r="F8"/>
  <c r="D12"/>
  <c r="F5"/>
  <c r="E4"/>
  <c r="A6"/>
  <c r="A12"/>
  <c r="E12"/>
  <c r="D9"/>
  <c r="D13"/>
  <c r="E6"/>
  <c r="G11"/>
  <c r="C13"/>
  <c r="C4"/>
  <c r="G9"/>
  <c r="B3"/>
  <c r="C7"/>
  <c r="B6"/>
  <c r="B7"/>
  <c r="G2"/>
  <c r="G3"/>
  <c r="B8"/>
  <c r="G10"/>
  <c r="G8"/>
  <c r="C6"/>
  <c r="C8"/>
  <c r="B5"/>
  <c r="G13"/>
  <c r="C12"/>
  <c r="A7"/>
  <c r="A10"/>
  <c r="E7"/>
  <c r="F3"/>
  <c r="D7"/>
  <c r="E10"/>
  <c r="E9"/>
  <c r="D4"/>
  <c r="E3"/>
  <c r="A9"/>
  <c r="F9"/>
  <c r="E8"/>
  <c r="D2"/>
  <c r="F6"/>
  <c r="D3"/>
  <c r="D11"/>
  <c r="E11"/>
  <c r="F4"/>
  <c r="A11"/>
  <c r="A5"/>
  <c r="E5"/>
  <c r="F10"/>
  <c r="F12"/>
  <c r="B11"/>
  <c r="G6"/>
  <c r="C3"/>
  <c r="C5"/>
  <c r="C10"/>
  <c r="B2"/>
  <c r="G12"/>
  <c r="B9"/>
  <c r="G5"/>
  <c r="B10"/>
  <c r="G4"/>
  <c r="C2"/>
  <c r="C9"/>
  <c r="B12"/>
  <c r="G7"/>
  <c r="C11"/>
  <c r="B13"/>
  <c r="E2"/>
  <c r="B4"/>
</calcChain>
</file>

<file path=xl/sharedStrings.xml><?xml version="1.0" encoding="utf-8"?>
<sst xmlns="http://schemas.openxmlformats.org/spreadsheetml/2006/main" count="7" uniqueCount="7">
  <si>
    <t>Trading Symbol</t>
  </si>
  <si>
    <t>LTP</t>
  </si>
  <si>
    <t>% Change</t>
  </si>
  <si>
    <t>Open</t>
  </si>
  <si>
    <t>High</t>
  </si>
  <si>
    <t xml:space="preserve">Low </t>
  </si>
  <si>
    <t xml:space="preserve">Trading time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</si>
</sst>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ill>
        <patternFill patternType="solid">
          <fgColor indexed="64"/>
          <bgColor theme="2" tint="-0.249977111117893"/>
        </patternFill>
      </fill>
    </dxf>
  </dxfs>
  <tableStyles count="0" defaultTableStyle="TableStyleMedium9" defaultPivotStyle="PivotStyleLight16"/>
</styleSheet>
</file>

<file path=xl/volatileDependencies.xml><?xml version="1.0" encoding="utf-8"?>
<volTypes xmlns="http://schemas.openxmlformats.org/spreadsheetml/2006/main">
  <volType type="realTimeData">
    <main first="nest.scriprtd">
      <tp>
        <v>69050</v>
        <stp/>
        <stp>mcx_fo|SILVERMIC22APRFUT</stp>
        <stp>High</stp>
        <tr r="E3" s="1"/>
      </tp>
      <tp>
        <v>480.95</v>
        <stp/>
        <stp>nse_cm|SBIN-EQ</stp>
        <stp>LTP</stp>
        <tr r="B12" s="1"/>
      </tp>
      <tp t="s">
        <v>10:07:40</v>
        <stp/>
        <stp>nse_cm|SBIN-EQ</stp>
        <stp>LTT</stp>
        <tr r="G12" s="1"/>
      </tp>
      <tp>
        <v>51807</v>
        <stp/>
        <stp>mcx_fo|GOLD22APRFUT</stp>
        <stp>LTP</stp>
        <tr r="B13" s="1"/>
      </tp>
      <tp t="s">
        <v>10:05:27</v>
        <stp/>
        <stp>mcx_fo|GOLD22APRFUT</stp>
        <stp>LTT</stp>
        <tr r="G13" s="1"/>
      </tp>
      <tp>
        <v>490.6</v>
        <stp/>
        <stp>nse_cm|SBIN-EQ</stp>
        <stp>Open</stp>
        <tr r="D12" s="1"/>
      </tp>
      <tp t="s">
        <v>10:07:33</v>
        <stp/>
        <stp>mcx_fo|SILVERM22APRFUT</stp>
        <stp>LTT</stp>
        <tr r="G4" s="1"/>
      </tp>
      <tp>
        <v>68952</v>
        <stp/>
        <stp>mcx_fo|SILVERM22APRFUT</stp>
        <stp>LTP</stp>
        <tr r="B4" s="1"/>
      </tp>
      <tp t="s">
        <v>10:05:39</v>
        <stp/>
        <stp>mcx_fo|ZINC22MARFUT</stp>
        <stp>LTT</stp>
        <tr r="G2" s="1"/>
      </tp>
      <tp>
        <v>327.8</v>
        <stp/>
        <stp>mcx_fo|ZINC22MARFUT</stp>
        <stp>LTP</stp>
        <tr r="B2" s="1"/>
      </tp>
      <tp>
        <v>68550</v>
        <stp/>
        <stp>mcx_fo|SILVERMIC22APRFUT</stp>
        <stp xml:space="preserve">Low </stp>
        <tr r="F3" s="1"/>
      </tp>
      <tp>
        <v>1062</v>
        <stp/>
        <stp>mcx_fo|MENTHAOIL22MARFUT</stp>
        <stp xml:space="preserve">Low </stp>
        <tr r="F8" s="1"/>
      </tp>
      <tp>
        <v>377.8</v>
        <stp/>
        <stp>mcx_fo|NATURALGAS22MARFUT</stp>
        <stp>High</stp>
        <tr r="E11" s="1"/>
      </tp>
      <tp>
        <v>181.45</v>
        <stp/>
        <stp>mcx_fo|LEAD22MARFUT</stp>
        <stp>LTP</stp>
        <tr r="B9" s="1"/>
      </tp>
      <tp t="s">
        <v>10:03:22</v>
        <stp/>
        <stp>mcx_fo|LEAD22MARFUT</stp>
        <stp>LTT</stp>
        <tr r="G9" s="1"/>
      </tp>
      <tp t="s">
        <v>10:07:00</v>
        <stp/>
        <stp>mcx_fo|COPPER22MARFUT</stp>
        <stp>LTT</stp>
        <tr r="G6" s="1"/>
      </tp>
      <tp>
        <v>816.2</v>
        <stp/>
        <stp>mcx_fo|COPPER22MARFUT</stp>
        <stp>LTP</stp>
        <tr r="B6" s="1"/>
      </tp>
      <tp>
        <v>283.45</v>
        <stp/>
        <stp>mcx_fo|ALUMINIUM22MARFUT</stp>
        <stp>High</stp>
        <tr r="E7" s="1"/>
      </tp>
      <tp>
        <v>68800</v>
        <stp/>
        <stp>mcx_fo|SILVERM22APRFUT</stp>
        <stp>Open</stp>
        <tr r="D4" s="1"/>
      </tp>
      <tp>
        <v>68840</v>
        <stp/>
        <stp>mcx_fo|SILVER22MAYFUT</stp>
        <stp>LTP</stp>
        <tr r="B5" s="1"/>
      </tp>
      <tp t="s">
        <v>10:06:58</v>
        <stp/>
        <stp>mcx_fo|SILVER22MAYFUT</stp>
        <stp>LTT</stp>
        <tr r="G5" s="1"/>
      </tp>
      <tp>
        <v>281.10000000000002</v>
        <stp/>
        <stp>mcx_fo|ALUMINIUM22MARFUT</stp>
        <stp xml:space="preserve">Low </stp>
        <tr r="F7" s="1"/>
      </tp>
      <tp>
        <v>1074.5999999999999</v>
        <stp/>
        <stp>mcx_fo|MENTHAOIL22MARFUT</stp>
        <stp>High</stp>
        <tr r="E8" s="1"/>
      </tp>
      <tp>
        <v>373.4</v>
        <stp/>
        <stp>mcx_fo|NATURALGAS22MARFUT</stp>
        <stp xml:space="preserve">Low </stp>
        <tr r="F11" s="1"/>
      </tp>
      <tp t="s">
        <v>NATURALGAS22MARFUT</v>
        <stp/>
        <stp>mcx_fo|NATURALGAS22MARFUT</stp>
        <stp>Trading Symbol</stp>
        <tr r="A11" s="1"/>
      </tp>
      <tp>
        <v>373.4</v>
        <stp/>
        <stp>mcx_fo|NATURALGAS22MARFUT</stp>
        <stp>Open</stp>
        <tr r="D11" s="1"/>
      </tp>
      <tp>
        <v>282</v>
        <stp/>
        <stp>mcx_fo|ALUMINIUM22MARFUT</stp>
        <stp>Open</stp>
        <tr r="D7" s="1"/>
      </tp>
      <tp>
        <v>69065</v>
        <stp/>
        <stp>mcx_fo|SILVERM22APRFUT</stp>
        <stp>High</stp>
        <tr r="E4" s="1"/>
      </tp>
      <tp>
        <v>68727</v>
        <stp/>
        <stp>mcx_fo|SILVERM22APRFUT</stp>
        <stp xml:space="preserve">Low </stp>
        <tr r="F4" s="1"/>
      </tp>
      <tp>
        <v>1064</v>
        <stp/>
        <stp>mcx_fo|MENTHAOIL22MARFUT</stp>
        <stp>Open</stp>
        <tr r="D8" s="1"/>
      </tp>
      <tp>
        <v>68550</v>
        <stp/>
        <stp>mcx_fo|SILVERMIC22APRFUT</stp>
        <stp>Open</stp>
        <tr r="D3" s="1"/>
      </tp>
      <tp t="s">
        <v>SBIN-EQ</v>
        <stp/>
        <stp>nse_cm|SBIN-EQ</stp>
        <stp>Trading Symbol</stp>
        <tr r="A12" s="1"/>
      </tp>
      <tp>
        <v>480.55</v>
        <stp/>
        <stp>nse_cm|SBIN-EQ</stp>
        <stp xml:space="preserve">Low </stp>
        <tr r="F12" s="1"/>
      </tp>
      <tp>
        <v>491.4</v>
        <stp/>
        <stp>nse_cm|SBIN-EQ</stp>
        <stp>High</stp>
        <tr r="E12" s="1"/>
      </tp>
      <tp t="s">
        <v>GOLD22APRFUT</v>
        <stp/>
        <stp>mcx_fo|GOLD22APRFUT</stp>
        <stp>Trading Symbol</stp>
        <tr r="A13" s="1"/>
      </tp>
      <tp t="s">
        <v>SILVERMIC22APRFUT</v>
        <stp/>
        <stp>mcx_fo|SILVERMIC22APRFUT</stp>
        <stp>Trading Symbol</stp>
        <tr r="A3" s="1"/>
      </tp>
      <tp>
        <v>0.63</v>
        <stp/>
        <stp>mcx_fo|SILVERMIC22APRFUT</stp>
        <stp>% Change</stp>
        <tr r="C3" s="1"/>
      </tp>
      <tp>
        <v>0.9</v>
        <stp/>
        <stp>mcx_fo|MENTHAOIL22MARFUT</stp>
        <stp>% Change</stp>
        <tr r="C8" s="1"/>
      </tp>
      <tp t="s">
        <v>LEAD22MARFUT</v>
        <stp/>
        <stp>mcx_fo|LEAD22MARFUT</stp>
        <stp>Trading Symbol</stp>
        <tr r="A9" s="1"/>
      </tp>
      <tp>
        <v>0.87</v>
        <stp/>
        <stp>mcx_fo|ALUMINIUM22MARFUT</stp>
        <stp>% Change</stp>
        <tr r="C7" s="1"/>
      </tp>
      <tp>
        <v>1.48</v>
        <stp/>
        <stp>mcx_fo|NATURALGAS22MARFUT</stp>
        <stp>% Change</stp>
        <tr r="C11" s="1"/>
      </tp>
      <tp>
        <v>0.63</v>
        <stp/>
        <stp>mcx_fo|SILVERM22APRFUT</stp>
        <stp>% Change</stp>
        <tr r="C4" s="1"/>
      </tp>
      <tp t="s">
        <v>10:06:51</v>
        <stp/>
        <stp>mcx_fo|GOLDM22APRFUT</stp>
        <stp>LTT</stp>
        <tr r="G10" s="1"/>
      </tp>
      <tp>
        <v>51700</v>
        <stp/>
        <stp>mcx_fo|GOLDM22APRFUT</stp>
        <stp>LTP</stp>
        <tr r="B10" s="1"/>
      </tp>
      <tp t="s">
        <v>MENTHAOIL22MARFUT</v>
        <stp/>
        <stp>mcx_fo|MENTHAOIL22MARFUT</stp>
        <stp>Trading Symbol</stp>
        <tr r="A8" s="1"/>
      </tp>
      <tp>
        <v>-1.97</v>
        <stp/>
        <stp>nse_cm|SBIN-EQ</stp>
        <stp>% Change</stp>
        <tr r="C12" s="1"/>
      </tp>
      <tp t="s">
        <v>ZINC22MARFUT</v>
        <stp/>
        <stp>mcx_fo|ZINC22MARFUT</stp>
        <stp>Trading Symbol</stp>
        <tr r="A2" s="1"/>
      </tp>
      <tp t="s">
        <v>ALUMINIUM22MARFUT</v>
        <stp/>
        <stp>mcx_fo|ALUMINIUM22MARFUT</stp>
        <stp>Trading Symbol</stp>
        <tr r="A7" s="1"/>
      </tp>
      <tp>
        <v>51595</v>
        <stp/>
        <stp>mcx_fo|GOLDM22APRFUT</stp>
        <stp>Open</stp>
        <tr r="D10" s="1"/>
      </tp>
      <tp>
        <v>817.4</v>
        <stp/>
        <stp>mcx_fo|COPPER22MARFUT</stp>
        <stp>Open</stp>
        <tr r="D6" s="1"/>
      </tp>
      <tp>
        <v>376.7</v>
        <stp/>
        <stp>mcx_fo|NATURALGAS22MARFUT</stp>
        <stp>LTP</stp>
        <tr r="B11" s="1"/>
      </tp>
      <tp t="s">
        <v>10:07:37</v>
        <stp/>
        <stp>mcx_fo|NATURALGAS22MARFUT</stp>
        <stp>LTT</stp>
        <tr r="G11" s="1"/>
      </tp>
      <tp>
        <v>68576</v>
        <stp/>
        <stp>mcx_fo|SILVER22MAYFUT</stp>
        <stp xml:space="preserve">Low </stp>
        <tr r="F5" s="1"/>
      </tp>
      <tp t="s">
        <v>SILVER22MAYFUT</v>
        <stp/>
        <stp>mcx_fo|SILVER22MAYFUT</stp>
        <stp>Trading Symbol</stp>
        <tr r="A5" s="1"/>
      </tp>
      <tp>
        <v>68940</v>
        <stp/>
        <stp>mcx_fo|SILVER22MAYFUT</stp>
        <stp>High</stp>
        <tr r="E5" s="1"/>
      </tp>
      <tp>
        <v>-0.19</v>
        <stp/>
        <stp>mcx_fo|LEAD22MARFUT</stp>
        <stp>% Change</stp>
        <tr r="C9" s="1"/>
      </tp>
      <tp>
        <v>68682</v>
        <stp/>
        <stp>mcx_fo|SILVER22MAYFUT</stp>
        <stp>Open</stp>
        <tr r="D5" s="1"/>
      </tp>
      <tp>
        <v>0.28999999999999998</v>
        <stp/>
        <stp>mcx_fo|GOLD22APRFUT</stp>
        <stp>% Change</stp>
        <tr r="C13" s="1"/>
      </tp>
      <tp>
        <v>814.5</v>
        <stp/>
        <stp>mcx_fo|COPPER22MARFUT</stp>
        <stp xml:space="preserve">Low </stp>
        <tr r="F6" s="1"/>
      </tp>
      <tp>
        <v>0.24</v>
        <stp/>
        <stp>mcx_fo|ZINC22MARFUT</stp>
        <stp>% Change</stp>
        <tr r="C2" s="1"/>
      </tp>
      <tp t="s">
        <v>COPPER22MARFUT</v>
        <stp/>
        <stp>mcx_fo|COPPER22MARFUT</stp>
        <stp>Trading Symbol</stp>
        <tr r="A6" s="1"/>
      </tp>
      <tp>
        <v>51735</v>
        <stp/>
        <stp>mcx_fo|GOLDM22APRFUT</stp>
        <stp>High</stp>
        <tr r="E10" s="1"/>
      </tp>
      <tp>
        <v>51595</v>
        <stp/>
        <stp>mcx_fo|GOLDM22APRFUT</stp>
        <stp xml:space="preserve">Low </stp>
        <tr r="F10" s="1"/>
      </tp>
      <tp>
        <v>817.4</v>
        <stp/>
        <stp>mcx_fo|COPPER22MARFUT</stp>
        <stp>High</stp>
        <tr r="E6" s="1"/>
      </tp>
      <tp t="s">
        <v>10:05:59</v>
        <stp/>
        <stp>mcx_fo|ALUMINIUM22MARFUT</stp>
        <stp>LTT</stp>
        <tr r="G7" s="1"/>
      </tp>
      <tp>
        <v>283</v>
        <stp/>
        <stp>mcx_fo|ALUMINIUM22MARFUT</stp>
        <stp>LTP</stp>
        <tr r="B7" s="1"/>
      </tp>
      <tp>
        <v>326.10000000000002</v>
        <stp/>
        <stp>mcx_fo|ZINC22MARFUT</stp>
        <stp>Open</stp>
        <tr r="D2" s="1"/>
      </tp>
      <tp>
        <v>181.35</v>
        <stp/>
        <stp>mcx_fo|LEAD22MARFUT</stp>
        <stp>Open</stp>
        <tr r="D9" s="1"/>
      </tp>
      <tp>
        <v>0.72</v>
        <stp/>
        <stp>mcx_fo|SILVER22MAYFUT</stp>
        <stp>% Change</stp>
        <tr r="C5" s="1"/>
      </tp>
      <tp>
        <v>51770</v>
        <stp/>
        <stp>mcx_fo|GOLD22APRFUT</stp>
        <stp>Open</stp>
        <tr r="D13" s="1"/>
      </tp>
      <tp>
        <v>51851</v>
        <stp/>
        <stp>mcx_fo|GOLD22APRFUT</stp>
        <stp>High</stp>
        <tr r="E13" s="1"/>
      </tp>
      <tp>
        <v>182</v>
        <stp/>
        <stp>mcx_fo|LEAD22MARFUT</stp>
        <stp>High</stp>
        <tr r="E9" s="1"/>
      </tp>
      <tp t="s">
        <v>GOLDM22APRFUT</v>
        <stp/>
        <stp>mcx_fo|GOLDM22APRFUT</stp>
        <stp>Trading Symbol</stp>
        <tr r="A10" s="1"/>
      </tp>
      <tp>
        <v>51751</v>
        <stp/>
        <stp>mcx_fo|GOLD22APRFUT</stp>
        <stp xml:space="preserve">Low </stp>
        <tr r="F13" s="1"/>
      </tp>
      <tp>
        <v>181.2</v>
        <stp/>
        <stp>mcx_fo|LEAD22MARFUT</stp>
        <stp xml:space="preserve">Low </stp>
        <tr r="F9" s="1"/>
      </tp>
      <tp>
        <v>1067</v>
        <stp/>
        <stp>mcx_fo|MENTHAOIL22MARFUT</stp>
        <stp>LTP</stp>
        <tr r="B8" s="1"/>
      </tp>
      <tp t="s">
        <v>10:02:18</v>
        <stp/>
        <stp>mcx_fo|MENTHAOIL22MARFUT</stp>
        <stp>LTT</stp>
        <tr r="G8" s="1"/>
      </tp>
      <tp t="s">
        <v>10:07:39</v>
        <stp/>
        <stp>mcx_fo|SILVERMIC22APRFUT</stp>
        <stp>LTT</stp>
        <tr r="G3" s="1"/>
      </tp>
      <tp>
        <v>68950</v>
        <stp/>
        <stp>mcx_fo|SILVERMIC22APRFUT</stp>
        <stp>LTP</stp>
        <tr r="B3" s="1"/>
      </tp>
      <tp>
        <v>325.5</v>
        <stp/>
        <stp>mcx_fo|ZINC22MARFUT</stp>
        <stp xml:space="preserve">Low </stp>
        <tr r="F2" s="1"/>
      </tp>
      <tp>
        <v>0.22</v>
        <stp/>
        <stp>mcx_fo|COPPER22MARFUT</stp>
        <stp>% Change</stp>
        <tr r="C6" s="1"/>
      </tp>
      <tp>
        <v>0.3</v>
        <stp/>
        <stp>mcx_fo|GOLDM22APRFUT</stp>
        <stp>% Change</stp>
        <tr r="C10" s="1"/>
      </tp>
      <tp t="s">
        <v>SILVERM22APRFUT</v>
        <stp/>
        <stp>mcx_fo|SILVERM22APRFUT</stp>
        <stp>Trading Symbol</stp>
        <tr r="A4" s="1"/>
      </tp>
      <tp>
        <v>328</v>
        <stp/>
        <stp>mcx_fo|ZINC22MARFUT</stp>
        <stp>High</stp>
        <tr r="E2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15" totalsRowShown="0" headerRowDxfId="3">
  <autoFilter ref="A1:G15"/>
  <tableColumns count="7">
    <tableColumn id="1" name="Trading Symbol"/>
    <tableColumn id="2" name="LTP" dataDxfId="2"/>
    <tableColumn id="3" name="% Change" dataDxfId="1"/>
    <tableColumn id="4" name="Open"/>
    <tableColumn id="5" name="High"/>
    <tableColumn id="6" name="Low " dataDxfId="0"/>
    <tableColumn id="7" name="Trading time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6" sqref="E16"/>
    </sheetView>
  </sheetViews>
  <sheetFormatPr defaultRowHeight="15"/>
  <cols>
    <col min="1" max="1" width="22.7109375" bestFit="1" customWidth="1"/>
    <col min="2" max="2" width="13" style="3" customWidth="1"/>
    <col min="3" max="3" width="11.7109375" style="5" customWidth="1"/>
    <col min="6" max="6" width="12.42578125" style="5" customWidth="1"/>
    <col min="7" max="7" width="14.7109375" customWidth="1"/>
  </cols>
  <sheetData>
    <row r="1" spans="1:7" s="1" customFormat="1">
      <c r="A1" s="1" t="s">
        <v>0</v>
      </c>
      <c r="B1" s="2" t="s">
        <v>1</v>
      </c>
      <c r="C1" s="4" t="s">
        <v>2</v>
      </c>
      <c r="D1" s="1" t="s">
        <v>3</v>
      </c>
      <c r="E1" s="1" t="s">
        <v>4</v>
      </c>
      <c r="F1" s="4" t="s">
        <v>5</v>
      </c>
      <c r="G1" s="1" t="s">
        <v>6</v>
      </c>
    </row>
    <row r="2" spans="1:7">
      <c r="A2" t="str">
        <f>RTD("nest.scriprtd",,"mcx_fo|ZINC22MARFUT","Trading Symbol")</f>
        <v>ZINC22MARFUT</v>
      </c>
      <c r="B2" s="3">
        <f>RTD("nest.scriprtd",,"mcx_fo|ZINC22MARFUT","LTP")</f>
        <v>327.8</v>
      </c>
      <c r="C2" s="5">
        <f>RTD("nest.scriprtd",,"mcx_fo|ZINC22MARFUT","% Change")</f>
        <v>0.24</v>
      </c>
      <c r="D2">
        <f>RTD("nest.scriprtd",,"mcx_fo|ZINC22MARFUT","Open")</f>
        <v>326.10000000000002</v>
      </c>
      <c r="E2">
        <f>RTD("nest.scriprtd",,"mcx_fo|ZINC22MARFUT","High")</f>
        <v>328</v>
      </c>
      <c r="F2" s="5">
        <f>RTD("nest.scriprtd",,"mcx_fo|ZINC22MARFUT","Low ")</f>
        <v>325.5</v>
      </c>
      <c r="G2" t="str">
        <f>RTD("nest.scriprtd",,"mcx_fo|ZINC22MARFUT","LTT")</f>
        <v>10:05:39</v>
      </c>
    </row>
    <row r="3" spans="1:7">
      <c r="A3" t="str">
        <f>RTD("nest.scriprtd",,"mcx_fo|SILVERMIC22APRFUT","Trading Symbol")</f>
        <v>SILVERMIC22APRFUT</v>
      </c>
      <c r="B3" s="3">
        <f>RTD("nest.scriprtd",,"mcx_fo|SILVERMIC22APRFUT","LTP")</f>
        <v>68950</v>
      </c>
      <c r="C3" s="5">
        <f>RTD("nest.scriprtd",,"mcx_fo|SILVERMIC22APRFUT","% Change")</f>
        <v>0.63</v>
      </c>
      <c r="D3">
        <f>RTD("nest.scriprtd",,"mcx_fo|SILVERMIC22APRFUT","Open")</f>
        <v>68550</v>
      </c>
      <c r="E3">
        <f>RTD("nest.scriprtd",,"mcx_fo|SILVERMIC22APRFUT","High")</f>
        <v>69050</v>
      </c>
      <c r="F3" s="5">
        <f>RTD("nest.scriprtd",,"mcx_fo|SILVERMIC22APRFUT","Low ")</f>
        <v>68550</v>
      </c>
      <c r="G3" t="str">
        <f>RTD("nest.scriprtd",,"mcx_fo|SILVERMIC22APRFUT","LTT")</f>
        <v>10:07:39</v>
      </c>
    </row>
    <row r="4" spans="1:7">
      <c r="A4" t="str">
        <f>RTD("nest.scriprtd",,"mcx_fo|SILVERM22APRFUT","Trading Symbol")</f>
        <v>SILVERM22APRFUT</v>
      </c>
      <c r="B4" s="3">
        <f>RTD("nest.scriprtd",,"mcx_fo|SILVERM22APRFUT","LTP")</f>
        <v>68952</v>
      </c>
      <c r="C4" s="5">
        <f>RTD("nest.scriprtd",,"mcx_fo|SILVERM22APRFUT","% Change")</f>
        <v>0.63</v>
      </c>
      <c r="D4">
        <f>RTD("nest.scriprtd",,"mcx_fo|SILVERM22APRFUT","Open")</f>
        <v>68800</v>
      </c>
      <c r="E4">
        <f>RTD("nest.scriprtd",,"mcx_fo|SILVERM22APRFUT","High")</f>
        <v>69065</v>
      </c>
      <c r="F4" s="5">
        <f>RTD("nest.scriprtd",,"mcx_fo|SILVERM22APRFUT","Low ")</f>
        <v>68727</v>
      </c>
      <c r="G4" t="str">
        <f>RTD("nest.scriprtd",,"mcx_fo|SILVERM22APRFUT","LTT")</f>
        <v>10:07:33</v>
      </c>
    </row>
    <row r="5" spans="1:7">
      <c r="A5" t="str">
        <f>RTD("nest.scriprtd",,"mcx_fo|SILVER22MAYFUT","Trading Symbol")</f>
        <v>SILVER22MAYFUT</v>
      </c>
      <c r="B5" s="3">
        <f>RTD("nest.scriprtd",,"mcx_fo|SILVER22MAYFUT","LTP")</f>
        <v>68840</v>
      </c>
      <c r="C5" s="5">
        <f>RTD("nest.scriprtd",,"mcx_fo|SILVER22MAYFUT","% Change")</f>
        <v>0.72</v>
      </c>
      <c r="D5">
        <f>RTD("nest.scriprtd",,"mcx_fo|SILVER22MAYFUT","Open")</f>
        <v>68682</v>
      </c>
      <c r="E5">
        <f>RTD("nest.scriprtd",,"mcx_fo|SILVER22MAYFUT","High")</f>
        <v>68940</v>
      </c>
      <c r="F5" s="5">
        <f>RTD("nest.scriprtd",,"mcx_fo|SILVER22MAYFUT","Low ")</f>
        <v>68576</v>
      </c>
      <c r="G5" t="str">
        <f>RTD("nest.scriprtd",,"mcx_fo|SILVER22MAYFUT","LTT")</f>
        <v>10:06:58</v>
      </c>
    </row>
    <row r="6" spans="1:7">
      <c r="A6" t="str">
        <f>RTD("nest.scriprtd",,"mcx_fo|COPPER22MARFUT","Trading Symbol")</f>
        <v>COPPER22MARFUT</v>
      </c>
      <c r="B6" s="3">
        <f>RTD("nest.scriprtd",,"mcx_fo|COPPER22MARFUT","LTP")</f>
        <v>816.2</v>
      </c>
      <c r="C6" s="5">
        <f>RTD("nest.scriprtd",,"mcx_fo|COPPER22MARFUT","% Change")</f>
        <v>0.22</v>
      </c>
      <c r="D6">
        <f>RTD("nest.scriprtd",,"mcx_fo|COPPER22MARFUT","Open")</f>
        <v>817.4</v>
      </c>
      <c r="E6">
        <f>RTD("nest.scriprtd",,"mcx_fo|COPPER22MARFUT","High")</f>
        <v>817.4</v>
      </c>
      <c r="F6" s="5">
        <f>RTD("nest.scriprtd",,"mcx_fo|COPPER22MARFUT","Low ")</f>
        <v>814.5</v>
      </c>
      <c r="G6" t="str">
        <f>RTD("nest.scriprtd",,"mcx_fo|COPPER22MARFUT","LTT")</f>
        <v>10:07:00</v>
      </c>
    </row>
    <row r="7" spans="1:7">
      <c r="A7" t="str">
        <f>RTD("nest.scriprtd",,"mcx_fo|ALUMINIUM22MARFUT","Trading Symbol")</f>
        <v>ALUMINIUM22MARFUT</v>
      </c>
      <c r="B7" s="3">
        <f>RTD("nest.scriprtd",,"mcx_fo|ALUMINIUM22MARFUT","LTP")</f>
        <v>283</v>
      </c>
      <c r="C7" s="5">
        <f>RTD("nest.scriprtd",,"mcx_fo|ALUMINIUM22MARFUT","% Change")</f>
        <v>0.87</v>
      </c>
      <c r="D7">
        <f>RTD("nest.scriprtd",,"mcx_fo|ALUMINIUM22MARFUT","Open")</f>
        <v>282</v>
      </c>
      <c r="E7">
        <f>RTD("nest.scriprtd",,"mcx_fo|ALUMINIUM22MARFUT","High")</f>
        <v>283.45</v>
      </c>
      <c r="F7" s="5">
        <f>RTD("nest.scriprtd",,"mcx_fo|ALUMINIUM22MARFUT","Low ")</f>
        <v>281.10000000000002</v>
      </c>
      <c r="G7" t="str">
        <f>RTD("nest.scriprtd",,"mcx_fo|ALUMINIUM22MARFUT","LTT")</f>
        <v>10:05:59</v>
      </c>
    </row>
    <row r="8" spans="1:7">
      <c r="A8" t="str">
        <f>RTD("nest.scriprtd",,"mcx_fo|MENTHAOIL22MARFUT","Trading Symbol")</f>
        <v>MENTHAOIL22MARFUT</v>
      </c>
      <c r="B8" s="3">
        <f>RTD("nest.scriprtd",,"mcx_fo|MENTHAOIL22MARFUT","LTP")</f>
        <v>1067</v>
      </c>
      <c r="C8" s="5">
        <f>RTD("nest.scriprtd",,"mcx_fo|MENTHAOIL22MARFUT","% Change")</f>
        <v>0.9</v>
      </c>
      <c r="D8">
        <f>RTD("nest.scriprtd",,"mcx_fo|MENTHAOIL22MARFUT","Open")</f>
        <v>1064</v>
      </c>
      <c r="E8">
        <f>RTD("nest.scriprtd",,"mcx_fo|MENTHAOIL22MARFUT","High")</f>
        <v>1074.5999999999999</v>
      </c>
      <c r="F8" s="5">
        <f>RTD("nest.scriprtd",,"mcx_fo|MENTHAOIL22MARFUT","Low ")</f>
        <v>1062</v>
      </c>
      <c r="G8" t="str">
        <f>RTD("nest.scriprtd",,"mcx_fo|MENTHAOIL22MARFUT","LTT")</f>
        <v>10:02:18</v>
      </c>
    </row>
    <row r="9" spans="1:7">
      <c r="A9" t="str">
        <f>RTD("nest.scriprtd",,"mcx_fo|LEAD22MARFUT","Trading Symbol")</f>
        <v>LEAD22MARFUT</v>
      </c>
      <c r="B9" s="3">
        <f>RTD("nest.scriprtd",,"mcx_fo|LEAD22MARFUT","LTP")</f>
        <v>181.45</v>
      </c>
      <c r="C9" s="5">
        <f>RTD("nest.scriprtd",,"mcx_fo|LEAD22MARFUT","% Change")</f>
        <v>-0.19</v>
      </c>
      <c r="D9">
        <f>RTD("nest.scriprtd",,"mcx_fo|LEAD22MARFUT","Open")</f>
        <v>181.35</v>
      </c>
      <c r="E9">
        <f>RTD("nest.scriprtd",,"mcx_fo|LEAD22MARFUT","High")</f>
        <v>182</v>
      </c>
      <c r="F9" s="5">
        <f>RTD("nest.scriprtd",,"mcx_fo|LEAD22MARFUT","Low ")</f>
        <v>181.2</v>
      </c>
      <c r="G9" t="str">
        <f>RTD("nest.scriprtd",,"mcx_fo|LEAD22MARFUT","LTT")</f>
        <v>10:03:22</v>
      </c>
    </row>
    <row r="10" spans="1:7">
      <c r="A10" t="str">
        <f>RTD("nest.scriprtd",,"mcx_fo|GOLDM22APRFUT","Trading Symbol")</f>
        <v>GOLDM22APRFUT</v>
      </c>
      <c r="B10" s="3">
        <f>RTD("nest.scriprtd",,"mcx_fo|GOLDM22APRFUT","LTP")</f>
        <v>51700</v>
      </c>
      <c r="C10" s="5">
        <f>RTD("nest.scriprtd",,"mcx_fo|GOLDM22APRFUT","% Change")</f>
        <v>0.3</v>
      </c>
      <c r="D10">
        <f>RTD("nest.scriprtd",,"mcx_fo|GOLDM22APRFUT","Open")</f>
        <v>51595</v>
      </c>
      <c r="E10">
        <f>RTD("nest.scriprtd",,"mcx_fo|GOLDM22APRFUT","High")</f>
        <v>51735</v>
      </c>
      <c r="F10" s="5">
        <f>RTD("nest.scriprtd",,"mcx_fo|GOLDM22APRFUT","Low ")</f>
        <v>51595</v>
      </c>
      <c r="G10" t="str">
        <f>RTD("nest.scriprtd",,"mcx_fo|GOLDM22APRFUT","LTT")</f>
        <v>10:06:51</v>
      </c>
    </row>
    <row r="11" spans="1:7">
      <c r="A11" t="str">
        <f>RTD("nest.scriprtd",,"mcx_fo|NATURALGAS22MARFUT","Trading Symbol")</f>
        <v>NATURALGAS22MARFUT</v>
      </c>
      <c r="B11" s="3">
        <f>RTD("nest.scriprtd",,"mcx_fo|NATURALGAS22MARFUT","LTP")</f>
        <v>376.7</v>
      </c>
      <c r="C11" s="5">
        <f>RTD("nest.scriprtd",,"mcx_fo|NATURALGAS22MARFUT","% Change")</f>
        <v>1.48</v>
      </c>
      <c r="D11">
        <f>RTD("nest.scriprtd",,"mcx_fo|NATURALGAS22MARFUT","Open")</f>
        <v>373.4</v>
      </c>
      <c r="E11">
        <f>RTD("nest.scriprtd",,"mcx_fo|NATURALGAS22MARFUT","High")</f>
        <v>377.8</v>
      </c>
      <c r="F11" s="5">
        <f>RTD("nest.scriprtd",,"mcx_fo|NATURALGAS22MARFUT","Low ")</f>
        <v>373.4</v>
      </c>
      <c r="G11" t="str">
        <f>RTD("nest.scriprtd",,"mcx_fo|NATURALGAS22MARFUT","LTT")</f>
        <v>10:07:37</v>
      </c>
    </row>
    <row r="12" spans="1:7">
      <c r="A12" t="str">
        <f>RTD("nest.scriprtd",,"nse_cm|SBIN-EQ","Trading Symbol")</f>
        <v>SBIN-EQ</v>
      </c>
      <c r="B12" s="3">
        <f>RTD("nest.scriprtd",,"nse_cm|SBIN-EQ","LTP")</f>
        <v>480.95</v>
      </c>
      <c r="C12" s="5">
        <f>RTD("nest.scriprtd",,"nse_cm|SBIN-EQ","% Change")</f>
        <v>-1.97</v>
      </c>
      <c r="D12">
        <f>RTD("nest.scriprtd",,"nse_cm|SBIN-EQ","Open")</f>
        <v>490.6</v>
      </c>
      <c r="E12">
        <f>RTD("nest.scriprtd",,"nse_cm|SBIN-EQ","High")</f>
        <v>491.4</v>
      </c>
      <c r="F12" s="5">
        <f>RTD("nest.scriprtd",,"nse_cm|SBIN-EQ","Low ")</f>
        <v>480.55</v>
      </c>
      <c r="G12" t="str">
        <f>RTD("nest.scriprtd",,"nse_cm|SBIN-EQ","LTT")</f>
        <v>10:07:40</v>
      </c>
    </row>
    <row r="13" spans="1:7">
      <c r="A13" t="str">
        <f>RTD("nest.scriprtd",,"mcx_fo|GOLD22APRFUT","Trading Symbol")</f>
        <v>GOLD22APRFUT</v>
      </c>
      <c r="B13" s="3">
        <f>RTD("nest.scriprtd",,"mcx_fo|GOLD22APRFUT","LTP")</f>
        <v>51807</v>
      </c>
      <c r="C13" s="5">
        <f>RTD("nest.scriprtd",,"mcx_fo|GOLD22APRFUT","% Change")</f>
        <v>0.28999999999999998</v>
      </c>
      <c r="D13">
        <f>RTD("nest.scriprtd",,"mcx_fo|GOLD22APRFUT","Open")</f>
        <v>51770</v>
      </c>
      <c r="E13">
        <f>RTD("nest.scriprtd",,"mcx_fo|GOLD22APRFUT","High")</f>
        <v>51851</v>
      </c>
      <c r="F13" s="5">
        <f>RTD("nest.scriprtd",,"mcx_fo|GOLD22APRFUT","Low ")</f>
        <v>51751</v>
      </c>
      <c r="G13" t="str">
        <f>RTD("nest.scriprtd",,"mcx_fo|GOLD22APRFUT","LTT")</f>
        <v>10:05:27</v>
      </c>
    </row>
  </sheetData>
  <conditionalFormatting sqref="C1:C1048576">
    <cfRule type="dataBar" priority="8">
      <dataBar>
        <cfvo type="min" val="0"/>
        <cfvo type="max" val="0"/>
        <color rgb="FF63C384"/>
      </dataBar>
    </cfRule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webPublishItems count="1">
    <webPublishItem id="6587" divId="test_6587" sourceType="sheet" destinationFile="C:\inetpub\wwwroot\1.mht"/>
  </webPublishItem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2022-03-22T04:37:48Z</dcterms:modified>
</cp:coreProperties>
</file>